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hidePivotFieldList="1" defaultThemeVersion="164011"/>
  <mc:AlternateContent xmlns:mc="http://schemas.openxmlformats.org/markup-compatibility/2006">
    <mc:Choice Requires="x15">
      <x15ac:absPath xmlns:x15ac="http://schemas.microsoft.com/office/spreadsheetml/2010/11/ac" url="C:\Users\Jens\Desktop\"/>
    </mc:Choice>
  </mc:AlternateContent>
  <bookViews>
    <workbookView xWindow="0" yWindow="0" windowWidth="28800" windowHeight="12645"/>
  </bookViews>
  <sheets>
    <sheet name="Sheet1" sheetId="1" r:id="rId1"/>
  </sheets>
  <calcPr calcId="162913"/>
  <pivotCaches>
    <pivotCache cacheId="293" r:id="rId2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22" i="1" l="1"/>
  <c r="V23" i="1"/>
  <c r="V24" i="1"/>
  <c r="V25" i="1"/>
  <c r="V26" i="1"/>
  <c r="V27" i="1"/>
  <c r="V28" i="1"/>
  <c r="V29" i="1"/>
  <c r="V30" i="1"/>
  <c r="V31" i="1"/>
  <c r="V32" i="1"/>
  <c r="V21" i="1"/>
  <c r="U22" i="1"/>
  <c r="U23" i="1"/>
  <c r="U24" i="1"/>
  <c r="U25" i="1"/>
  <c r="U26" i="1"/>
  <c r="U27" i="1"/>
  <c r="U28" i="1"/>
  <c r="U29" i="1"/>
  <c r="U30" i="1"/>
  <c r="U31" i="1"/>
  <c r="U32" i="1"/>
  <c r="U21" i="1"/>
  <c r="G7" i="1"/>
  <c r="G2" i="1" l="1"/>
  <c r="G3" i="1"/>
  <c r="G4" i="1"/>
  <c r="G5" i="1"/>
  <c r="G6" i="1"/>
  <c r="G8" i="1"/>
  <c r="G9" i="1"/>
  <c r="G10" i="1"/>
  <c r="G11" i="1"/>
  <c r="G12" i="1"/>
  <c r="G13" i="1"/>
  <c r="F2" i="1"/>
  <c r="F3" i="1"/>
  <c r="F4" i="1"/>
  <c r="F5" i="1"/>
  <c r="F6" i="1"/>
  <c r="F7" i="1"/>
  <c r="F8" i="1"/>
  <c r="F9" i="1"/>
  <c r="F10" i="1"/>
  <c r="F11" i="1"/>
  <c r="F12" i="1"/>
  <c r="F13" i="1"/>
  <c r="H5" i="1" l="1"/>
  <c r="H13" i="1"/>
  <c r="H6" i="1"/>
  <c r="H9" i="1"/>
  <c r="H8" i="1"/>
  <c r="H7" i="1"/>
  <c r="H12" i="1"/>
  <c r="H4" i="1"/>
  <c r="H11" i="1"/>
  <c r="H3" i="1"/>
  <c r="H10" i="1"/>
  <c r="H2" i="1"/>
</calcChain>
</file>

<file path=xl/sharedStrings.xml><?xml version="1.0" encoding="utf-8"?>
<sst xmlns="http://schemas.openxmlformats.org/spreadsheetml/2006/main" count="50" uniqueCount="35">
  <si>
    <t>Budget</t>
  </si>
  <si>
    <t>Budget/Margin</t>
  </si>
  <si>
    <t>ActualSales</t>
  </si>
  <si>
    <t>ActualMargin</t>
  </si>
  <si>
    <t>Date</t>
  </si>
  <si>
    <t>BudgetMargin%</t>
  </si>
  <si>
    <t>ActMargin%</t>
  </si>
  <si>
    <t>Grand Total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</si>
  <si>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</si>
  <si>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</si>
  <si>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</si>
  <si>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</si>
  <si>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</si>
  <si>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</si>
  <si>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</si>
  <si>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</si>
  <si>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</si>
  <si>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</si>
  <si>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</si>
  <si>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</si>
  <si>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Row Labels</t>
  </si>
  <si>
    <t>Cumulative Percentages</t>
  </si>
  <si>
    <t>Average of ActMargin%</t>
  </si>
  <si>
    <t>Sum of Cumulative Percentages</t>
  </si>
  <si>
    <t>Sum of Budget</t>
  </si>
  <si>
    <t>Sum of Budget/Margin</t>
  </si>
  <si>
    <t>Sum of ActualSales</t>
  </si>
  <si>
    <t>Sum of ActualMargin</t>
  </si>
  <si>
    <t>Sum of Budget M%</t>
  </si>
  <si>
    <t>Sum of Actual M%</t>
  </si>
  <si>
    <t>Actual</t>
  </si>
  <si>
    <t>Made by Tsudoi</t>
  </si>
  <si>
    <t>This is how it should show in the piovt</t>
  </si>
  <si>
    <t>Sum of result 1</t>
  </si>
  <si>
    <t>Sum of result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</si>
</sst>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6" formatCode="&quot;£&quot;#,##0;[Red]\-&quot;£&quot;#,##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333333"/>
      <name val="Verdana"/>
      <family val="2"/>
    </font>
    <font>
      <b/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9">
    <xf numFmtId="0" fontId="0" fillId="0" borderId="0" xfId="0"/>
    <xf numFmtId="14" fontId="0" fillId="0" borderId="0" xfId="0" applyNumberFormat="1"/>
    <xf numFmtId="9" fontId="0" fillId="0" borderId="0" xfId="1" applyFont="1"/>
    <xf numFmtId="0" fontId="0" fillId="0" borderId="0" xfId="0" pivotButton="1"/>
    <xf numFmtId="14" fontId="0" fillId="0" borderId="0" xfId="0" applyNumberFormat="1" applyAlignment="1">
      <alignment horizontal="left"/>
    </xf>
    <xf numFmtId="10" fontId="0" fillId="0" borderId="0" xfId="0" applyNumberFormat="1"/>
    <xf numFmtId="0" fontId="2" fillId="0" borderId="0" xfId="0" applyFont="1"/>
    <xf numFmtId="14" fontId="0" fillId="0" borderId="0" xfId="0" applyNumberFormat="1" applyFont="1" applyFill="1" applyBorder="1"/>
    <xf numFmtId="0" fontId="0" fillId="0" borderId="0" xfId="0" applyFont="1" applyFill="1" applyBorder="1"/>
    <xf numFmtId="9" fontId="0" fillId="0" borderId="0" xfId="1" applyNumberFormat="1" applyFont="1" applyFill="1" applyBorder="1"/>
    <xf numFmtId="0" fontId="3" fillId="0" borderId="0" xfId="0" applyFont="1" applyFill="1" applyBorder="1"/>
    <xf numFmtId="10" fontId="2" fillId="0" borderId="0" xfId="1" applyNumberFormat="1" applyFont="1" applyFill="1" applyBorder="1"/>
    <xf numFmtId="6" fontId="0" fillId="0" borderId="0" xfId="0" applyNumberFormat="1" applyAlignment="1">
      <alignment horizontal="center"/>
    </xf>
    <xf numFmtId="10" fontId="0" fillId="0" borderId="0" xfId="0" applyNumberFormat="1" applyAlignment="1">
      <alignment horizontal="center" vertical="center"/>
    </xf>
    <xf numFmtId="0" fontId="5" fillId="0" borderId="0" xfId="0" applyFont="1"/>
    <xf numFmtId="10" fontId="0" fillId="0" borderId="0" xfId="1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0" fontId="0" fillId="0" borderId="0" xfId="0" applyNumberFormat="1" applyAlignment="1">
      <alignment horizontal="center"/>
    </xf>
  </cellXfs>
  <cellStyles count="2">
    <cellStyle name="Normal" xfId="0" builtinId="0"/>
    <cellStyle name="Percent" xfId="1" builtinId="5"/>
  </cellStyles>
  <dxfs count="43">
    <dxf>
      <numFmt numFmtId="14" formatCode="0.00%"/>
    </dxf>
    <dxf>
      <numFmt numFmtId="10" formatCode="&quot;£&quot;#,##0;[Red]\-&quot;£&quot;#,##0"/>
    </dxf>
    <dxf>
      <alignment horizontal="center" readingOrder="0"/>
    </dxf>
    <dxf>
      <numFmt numFmtId="14" formatCode="0.00%"/>
    </dxf>
    <dxf>
      <alignment vertical="center" readingOrder="0"/>
    </dxf>
    <dxf>
      <alignment horizontal="center" readingOrder="0"/>
    </dxf>
    <dxf>
      <numFmt numFmtId="13" formatCode="0%"/>
    </dxf>
    <dxf>
      <numFmt numFmtId="164" formatCode="0.0%"/>
    </dxf>
    <dxf>
      <numFmt numFmtId="14" formatCode="0.00%"/>
    </dxf>
    <dxf>
      <numFmt numFmtId="13" formatCode="0%"/>
    </dxf>
    <dxf>
      <numFmt numFmtId="164" formatCode="0.0%"/>
    </dxf>
    <dxf>
      <numFmt numFmtId="164" formatCode="0.0%"/>
    </dxf>
    <dxf>
      <numFmt numFmtId="10" formatCode="&quot;£&quot;#,##0;[Red]\-&quot;£&quot;#,##0"/>
    </dxf>
    <dxf>
      <alignment horizontal="center" readingOrder="0"/>
    </dxf>
    <dxf>
      <numFmt numFmtId="14" formatCode="0.00%"/>
    </dxf>
    <dxf>
      <alignment vertical="center" readingOrder="0"/>
    </dxf>
    <dxf>
      <alignment horizontal="center" readingOrder="0"/>
    </dxf>
    <dxf>
      <numFmt numFmtId="13" formatCode="0%"/>
    </dxf>
    <dxf>
      <numFmt numFmtId="164" formatCode="0.0%"/>
    </dxf>
    <dxf>
      <numFmt numFmtId="14" formatCode="0.00%"/>
    </dxf>
    <dxf>
      <numFmt numFmtId="13" formatCode="0%"/>
    </dxf>
    <dxf>
      <numFmt numFmtId="13" formatCode="0%"/>
    </dxf>
    <dxf>
      <numFmt numFmtId="10" formatCode="&quot;£&quot;#,##0;[Red]\-&quot;£&quot;#,##0"/>
    </dxf>
    <dxf>
      <alignment horizontal="center" readingOrder="0"/>
    </dxf>
    <dxf>
      <numFmt numFmtId="14" formatCode="0.00%"/>
    </dxf>
    <dxf>
      <alignment vertical="center" readingOrder="0"/>
    </dxf>
    <dxf>
      <alignment horizontal="center" readingOrder="0"/>
    </dxf>
    <dxf>
      <numFmt numFmtId="13" formatCode="0%"/>
    </dxf>
    <dxf>
      <numFmt numFmtId="164" formatCode="0.0%"/>
    </dxf>
    <dxf>
      <numFmt numFmtId="14" formatCode="0.00%"/>
    </dxf>
    <dxf>
      <numFmt numFmtId="14" formatCode="0.00%"/>
    </dxf>
    <dxf>
      <numFmt numFmtId="164" formatCode="0.0%"/>
    </dxf>
    <dxf>
      <numFmt numFmtId="13" formatCode="0%"/>
    </dxf>
    <dxf>
      <alignment horizontal="center" readingOrder="0"/>
    </dxf>
    <dxf>
      <alignment vertical="center" readingOrder="0"/>
    </dxf>
    <dxf>
      <numFmt numFmtId="14" formatCode="0.00%"/>
    </dxf>
    <dxf>
      <alignment horizontal="center" readingOrder="0"/>
    </dxf>
    <dxf>
      <numFmt numFmtId="10" formatCode="&quot;£&quot;#,##0;[Red]\-&quot;£&quot;#,##0"/>
    </dxf>
    <dxf>
      <alignment horizontal="center" readingOrder="0"/>
    </dxf>
    <dxf>
      <alignment vertical="center" readingOrder="0"/>
    </dxf>
    <dxf>
      <numFmt numFmtId="14" formatCode="0.00%"/>
    </dxf>
    <dxf>
      <numFmt numFmtId="14" formatCode="0.00%"/>
    </dxf>
    <dxf>
      <numFmt numFmtId="13" formatCode="0%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[Tsudoi.xlsx]Sheet1!PivotTable5</c:name>
    <c:fmtId val="0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2"/>
            </a:solidFill>
            <a:ln w="9525">
              <a:solidFill>
                <a:schemeClr val="accent2"/>
              </a:solidFill>
            </a:ln>
            <a:effectLst/>
          </c:spPr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Sheet1!$K$2</c:f>
              <c:strCache>
                <c:ptCount val="1"/>
                <c:pt idx="0">
                  <c:v>Average of ActMargin%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Sheet1!$J$3:$J$15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Sheet1!$K$3:$K$15</c:f>
              <c:numCache>
                <c:formatCode>0.00%</c:formatCode>
                <c:ptCount val="12"/>
                <c:pt idx="0">
                  <c:v>0.87469975980784631</c:v>
                </c:pt>
                <c:pt idx="1">
                  <c:v>0.68198650972093633</c:v>
                </c:pt>
                <c:pt idx="2">
                  <c:v>0.67918250950570347</c:v>
                </c:pt>
                <c:pt idx="3">
                  <c:v>0.63100547980119792</c:v>
                </c:pt>
                <c:pt idx="4">
                  <c:v>0.68764922943347084</c:v>
                </c:pt>
                <c:pt idx="5">
                  <c:v>0.87583494136856166</c:v>
                </c:pt>
                <c:pt idx="6">
                  <c:v>0.80740176034375222</c:v>
                </c:pt>
                <c:pt idx="7">
                  <c:v>0.67358403278038459</c:v>
                </c:pt>
                <c:pt idx="8">
                  <c:v>0.60572754472736157</c:v>
                </c:pt>
                <c:pt idx="9">
                  <c:v>0.66864472816639697</c:v>
                </c:pt>
                <c:pt idx="10">
                  <c:v>0.70675133689839575</c:v>
                </c:pt>
                <c:pt idx="11">
                  <c:v>0.92436974789915971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70-4E4D-B90D-196408243A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47189872"/>
        <c:axId val="547190264"/>
      </c:barChart>
      <c:lineChart>
        <c:grouping val="standard"/>
        <c:varyColors val="0"/>
        <c:ser>
          <c:idx val="1"/>
          <c:order val="1"/>
          <c:tx>
            <c:strRef>
              <c:f>Sheet1!$L$2</c:f>
              <c:strCache>
                <c:ptCount val="1"/>
                <c:pt idx="0">
                  <c:v>Sum of Cumulative Percentages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Sheet1!$J$3:$J$15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Sheet1!$L$3:$L$15</c:f>
              <c:numCache>
                <c:formatCode>0.00%</c:formatCode>
                <c:ptCount val="12"/>
                <c:pt idx="0">
                  <c:v>9.9207879449548467E-2</c:v>
                </c:pt>
                <c:pt idx="1">
                  <c:v>0.17655834706311699</c:v>
                </c:pt>
                <c:pt idx="2">
                  <c:v>0.25359078679087649</c:v>
                </c:pt>
                <c:pt idx="3">
                  <c:v>0.3251590190559383</c:v>
                </c:pt>
                <c:pt idx="4">
                  <c:v>0.40315174866660752</c:v>
                </c:pt>
                <c:pt idx="5">
                  <c:v>0.50248837967252269</c:v>
                </c:pt>
                <c:pt idx="6">
                  <c:v>0.59406336367061208</c:v>
                </c:pt>
                <c:pt idx="7">
                  <c:v>0.67046082779921445</c:v>
                </c:pt>
                <c:pt idx="8">
                  <c:v>0.7391620530628229</c:v>
                </c:pt>
                <c:pt idx="9">
                  <c:v>0.81499930446561331</c:v>
                </c:pt>
                <c:pt idx="10">
                  <c:v>0.89515858271581672</c:v>
                </c:pt>
                <c:pt idx="11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70-4E4D-B90D-196408243A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7189872"/>
        <c:axId val="547190264"/>
      </c:lineChart>
      <c:catAx>
        <c:axId val="547189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7190264"/>
        <c:crosses val="autoZero"/>
        <c:auto val="1"/>
        <c:lblAlgn val="ctr"/>
        <c:lblOffset val="100"/>
        <c:noMultiLvlLbl val="0"/>
      </c:catAx>
      <c:valAx>
        <c:axId val="5471902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71898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50004</xdr:colOff>
      <xdr:row>13</xdr:row>
      <xdr:rowOff>152401</xdr:rowOff>
    </xdr:from>
    <xdr:to>
      <xdr:col>8</xdr:col>
      <xdr:colOff>130968</xdr:colOff>
      <xdr:row>28</xdr:row>
      <xdr:rowOff>38101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1738312</xdr:colOff>
      <xdr:row>5</xdr:row>
      <xdr:rowOff>11907</xdr:rowOff>
    </xdr:from>
    <xdr:to>
      <xdr:col>15</xdr:col>
      <xdr:colOff>523874</xdr:colOff>
      <xdr:row>12</xdr:row>
      <xdr:rowOff>47626</xdr:rowOff>
    </xdr:to>
    <xdr:sp macro="" textlink="">
      <xdr:nvSpPr>
        <xdr:cNvPr id="3" name="Left Arrow 2"/>
        <xdr:cNvSpPr/>
      </xdr:nvSpPr>
      <xdr:spPr>
        <a:xfrm>
          <a:off x="13835062" y="964407"/>
          <a:ext cx="2893218" cy="1369219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/>
            <a:t>Show values as    %running</a:t>
          </a:r>
          <a:r>
            <a:rPr lang="en-GB" sz="1100" baseline="0"/>
            <a:t> total</a:t>
          </a:r>
          <a:endParaRPr lang="en-GB" sz="1100"/>
        </a:p>
      </xdr:txBody>
    </xdr:sp>
    <xdr:clientData/>
  </xdr:twoCellAnchor>
  <xdr:twoCellAnchor>
    <xdr:from>
      <xdr:col>17</xdr:col>
      <xdr:colOff>892967</xdr:colOff>
      <xdr:row>19</xdr:row>
      <xdr:rowOff>142875</xdr:rowOff>
    </xdr:from>
    <xdr:to>
      <xdr:col>21</xdr:col>
      <xdr:colOff>404812</xdr:colOff>
      <xdr:row>37</xdr:row>
      <xdr:rowOff>59531</xdr:rowOff>
    </xdr:to>
    <xdr:sp macro="" textlink="">
      <xdr:nvSpPr>
        <xdr:cNvPr id="4" name="Left Arrow 3"/>
        <xdr:cNvSpPr/>
      </xdr:nvSpPr>
      <xdr:spPr>
        <a:xfrm>
          <a:off x="20216811" y="3762375"/>
          <a:ext cx="3631407" cy="3345656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/>
            <a:t>Create Calculated field.  Click inside</a:t>
          </a:r>
          <a:r>
            <a:rPr lang="en-GB" sz="1100" baseline="0"/>
            <a:t> pivottable. Click Analyse tab. In the group  Calculations click Fields, Items &amp; Sets and select Calculated field. Call the field a name. Do the calculation by double click the fields names in the field list.</a:t>
          </a:r>
        </a:p>
        <a:p>
          <a:pPr algn="l"/>
          <a:r>
            <a:rPr lang="en-GB" sz="1100" baseline="0"/>
            <a:t> </a:t>
          </a:r>
          <a:endParaRPr lang="en-GB" sz="1100"/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ens" refreshedDate="43286.47846377315" createdVersion="6" refreshedVersion="6" minRefreshableVersion="3" recordCount="12">
  <cacheSource type="worksheet">
    <worksheetSource ref="A1:H13" sheet="Sheet1"/>
  </cacheSource>
  <cacheFields count="12">
    <cacheField name="Date" numFmtId="14">
      <sharedItems containsSemiMixedTypes="0" containsNonDate="0" containsDate="1" containsString="0" minDate="2018-01-01T00:00:00" maxDate="2018-12-02T00:00:00" count="12">
        <d v="2018-01-01T00:00:00"/>
        <d v="2018-02-01T00:00:00"/>
        <d v="2018-03-01T00:00:00"/>
        <d v="2018-04-01T00:00:00"/>
        <d v="2018-05-01T00:00:00"/>
        <d v="2018-06-01T00:00:00"/>
        <d v="2018-07-01T00:00:00"/>
        <d v="2018-08-01T00:00:00"/>
        <d v="2018-09-01T00:00:00"/>
        <d v="2018-10-01T00:00:00"/>
        <d v="2018-11-01T00:00:00"/>
        <d v="2018-12-01T00:00:00"/>
      </sharedItems>
      <fieldGroup base="0">
        <rangePr groupBy="months" startDate="2018-01-01T00:00:00" endDate="2018-12-02T00:00:00"/>
        <groupItems count="14">
          <s v="&lt;01/01/2018"/>
          <s v="Jan"/>
          <s v="Feb"/>
          <s v="Mar"/>
          <s v="Apr"/>
          <s v="May"/>
          <s v="Jun"/>
          <s v="Jul"/>
          <s v="Aug"/>
          <s v="Sep"/>
          <s v="Oct"/>
          <s v="Nov"/>
          <s v="Dec"/>
          <s v="&gt;02/12/2018"/>
        </groupItems>
      </fieldGroup>
    </cacheField>
    <cacheField name="Budget" numFmtId="0">
      <sharedItems containsSemiMixedTypes="0" containsString="0" containsNumber="1" containsInteger="1" minValue="10610" maxValue="14971"/>
    </cacheField>
    <cacheField name="Budget/Margin" numFmtId="0">
      <sharedItems containsSemiMixedTypes="0" containsString="0" containsNumber="1" containsInteger="1" minValue="8133" maxValue="9986"/>
    </cacheField>
    <cacheField name="ActualSales" numFmtId="0">
      <sharedItems containsSemiMixedTypes="0" containsString="0" containsNumber="1" containsInteger="1" minValue="12490" maxValue="16832"/>
    </cacheField>
    <cacheField name="ActualMargin" numFmtId="0">
      <sharedItems containsSemiMixedTypes="0" containsString="0" containsNumber="1" containsInteger="1" minValue="9504" maxValue="11990"/>
    </cacheField>
    <cacheField name="BudgetMargin%" numFmtId="9">
      <sharedItems containsSemiMixedTypes="0" containsString="0" containsNumber="1" minValue="0.61130265327537103" maxValue="0.89272304666547475"/>
    </cacheField>
    <cacheField name="ActMargin%" numFmtId="9">
      <sharedItems containsSemiMixedTypes="0" containsString="0" containsNumber="1" minValue="0.60572754472736157" maxValue="0.92436974789915971"/>
    </cacheField>
    <cacheField name="Cumulative Percentages" numFmtId="0">
      <sharedItems containsSemiMixedTypes="0" containsString="0" containsNumber="1" minValue="6.8701225263608445E-2" maxValue="0.10484141728418331"/>
    </cacheField>
    <cacheField name="Budget M%" numFmtId="0" formula="'Budget/Margin'/Budget" databaseField="0"/>
    <cacheField name="Actual M%" numFmtId="0" formula="ActualMargin/ActualSales" databaseField="0"/>
    <cacheField name="result 1" numFmtId="0" formula="'Budget/Margin'/Budget" databaseField="0"/>
    <cacheField name="result 2" numFmtId="0" formula="ActualMargin/ActualSales" databaseField="0"/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2">
  <r>
    <x v="0"/>
    <n v="13268"/>
    <n v="9002"/>
    <n v="12490"/>
    <n v="10925"/>
    <n v="0.67847452517334939"/>
    <n v="0.87469975980784631"/>
    <n v="9.9207879449548453E-2"/>
  </r>
  <r>
    <x v="1"/>
    <n v="10610"/>
    <n v="9069"/>
    <n v="15122"/>
    <n v="10313"/>
    <n v="0.85475966069745524"/>
    <n v="0.68198650972093633"/>
    <n v="7.7350467613568494E-2"/>
  </r>
  <r>
    <x v="2"/>
    <n v="12711"/>
    <n v="9686"/>
    <n v="16832"/>
    <n v="11432"/>
    <n v="0.76201715049956731"/>
    <n v="0.67918250950570347"/>
    <n v="7.7032439727759486E-2"/>
  </r>
  <r>
    <x v="3"/>
    <n v="14971"/>
    <n v="9576"/>
    <n v="15694"/>
    <n v="9903"/>
    <n v="0.63963663081958455"/>
    <n v="0.63100547980119792"/>
    <n v="7.1568232265061815E-2"/>
  </r>
  <r>
    <x v="4"/>
    <n v="13942"/>
    <n v="9386"/>
    <n v="13821"/>
    <n v="9504"/>
    <n v="0.67321761583703921"/>
    <n v="0.68764922943347084"/>
    <n v="7.7992729610669206E-2"/>
  </r>
  <r>
    <x v="5"/>
    <n v="12140"/>
    <n v="9782"/>
    <n v="13474"/>
    <n v="11801"/>
    <n v="0.80576606260296535"/>
    <n v="0.87583494136856166"/>
    <n v="9.933663100591511E-2"/>
  </r>
  <r>
    <x v="6"/>
    <n v="13035"/>
    <n v="9798"/>
    <n v="14429"/>
    <n v="11650"/>
    <n v="0.75166858457997698"/>
    <n v="0.80740176034375222"/>
    <n v="9.1574983998089415E-2"/>
  </r>
  <r>
    <x v="7"/>
    <n v="11186"/>
    <n v="9986"/>
    <n v="15131"/>
    <n v="10192"/>
    <n v="0.89272304666547475"/>
    <n v="0.67358403278038459"/>
    <n v="7.6397464128602419E-2"/>
  </r>
  <r>
    <x v="8"/>
    <n v="11106"/>
    <n v="9557"/>
    <n v="16377"/>
    <n v="9920"/>
    <n v="0.86052584188726811"/>
    <n v="0.60572754472736157"/>
    <n v="6.8701225263608445E-2"/>
  </r>
  <r>
    <x v="9"/>
    <n v="11629"/>
    <n v="9748"/>
    <n v="16683"/>
    <n v="11155"/>
    <n v="0.83824920457476992"/>
    <n v="0.66864472816639697"/>
    <n v="7.5837251402790379E-2"/>
  </r>
  <r>
    <x v="10"/>
    <n v="13342"/>
    <n v="8156"/>
    <n v="14960"/>
    <n v="10573"/>
    <n v="0.61130265327537103"/>
    <n v="0.70675133689839575"/>
    <n v="8.0159278250203414E-2"/>
  </r>
  <r>
    <x v="11"/>
    <n v="11959"/>
    <n v="8133"/>
    <n v="12971"/>
    <n v="11990"/>
    <n v="0.68007358474788859"/>
    <n v="0.92436974789915971"/>
    <n v="0.1048414172841833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293" applyNumberFormats="0" applyBorderFormats="0" applyFontFormats="0" applyPatternFormats="0" applyAlignmentFormats="0" applyWidthHeightFormats="1" dataCaption="Values" updatedVersion="6" minRefreshableVersion="3" useAutoFormatting="1" colGrandTotals="0" itemPrintTitles="1" createdVersion="5" indent="0" outline="1" outlineData="1" multipleFieldFilters="0">
  <location ref="J20:R33" firstHeaderRow="0" firstDataRow="1" firstDataCol="1"/>
  <pivotFields count="12">
    <pivotField axis="axisRow" numFmtId="14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dataField="1" showAll="0"/>
    <pivotField dataField="1" showAll="0"/>
    <pivotField dataField="1" showAll="0"/>
    <pivotField dataField="1" showAll="0"/>
    <pivotField numFmtId="9" showAll="0"/>
    <pivotField numFmtId="9" showAll="0"/>
    <pivotField showAll="0"/>
    <pivotField dataField="1" dragToRow="0" dragToCol="0" dragToPage="0" showAll="0" defaultSubtotal="0"/>
    <pivotField dataField="1" dragToRow="0" dragToCol="0" dragToPage="0" showAll="0" defaultSubtotal="0"/>
    <pivotField dataField="1" dragToRow="0" dragToCol="0" dragToPage="0" showAll="0" defaultSubtotal="0"/>
    <pivotField dataField="1" dragToRow="0" dragToCol="0" dragToPage="0" showAll="0" defaultSubtotal="0"/>
  </pivotFields>
  <rowFields count="1">
    <field x="0"/>
  </rowFields>
  <rowItems count="13"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t="grand">
      <x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dataFields count="8">
    <dataField name="Sum of Budget" fld="1" showDataAs="runTotal" baseField="0" baseItem="0"/>
    <dataField name="Sum of Budget/Margin" fld="2" showDataAs="runTotal" baseField="0" baseItem="0"/>
    <dataField name="Sum of ActualSales" fld="3" showDataAs="runTotal" baseField="0" baseItem="0"/>
    <dataField name="Sum of ActualMargin" fld="4" showDataAs="runTotal" baseField="0" baseItem="0"/>
    <dataField name="Sum of Budget M%" fld="8" baseField="0" baseItem="0" numFmtId="10"/>
    <dataField name="Sum of Actual M%" fld="9" baseField="0" baseItem="0" numFmtId="10"/>
    <dataField name="Sum of result 1" fld="10" baseField="0" baseItem="0" numFmtId="10"/>
    <dataField name="Sum of result 2" fld="11" baseField="0" baseItem="0" numFmtId="10"/>
  </dataFields>
  <formats count="11">
    <format dxfId="37">
      <pivotArea outline="0" collapsedLevelsAreSubtotals="1" fieldPosition="0"/>
    </format>
    <format dxfId="36">
      <pivotArea outline="0" collapsedLevelsAreSubtotals="1" fieldPosition="0"/>
    </format>
    <format dxfId="35">
      <pivotArea outline="0" collapsedLevelsAreSubtotals="1" fieldPosition="0">
        <references count="1">
          <reference field="4294967294" count="2" selected="0">
            <x v="4"/>
            <x v="5"/>
          </reference>
        </references>
      </pivotArea>
    </format>
    <format dxfId="34">
      <pivotArea outline="0" collapsedLevelsAreSubtotals="1" fieldPosition="0">
        <references count="1">
          <reference field="4294967294" count="2" selected="0">
            <x v="4"/>
            <x v="5"/>
          </reference>
        </references>
      </pivotArea>
    </format>
    <format dxfId="33">
      <pivotArea outline="0" collapsedLevelsAreSubtotals="1" fieldPosition="0">
        <references count="1">
          <reference field="4294967294" count="2" selected="0">
            <x v="4"/>
            <x v="5"/>
          </reference>
        </references>
      </pivotArea>
    </format>
    <format dxfId="32">
      <pivotArea outline="0" collapsedLevelsAreSubtotals="1" fieldPosition="0">
        <references count="1">
          <reference field="4294967294" count="1" selected="0">
            <x v="6"/>
          </reference>
        </references>
      </pivotArea>
    </format>
    <format dxfId="31">
      <pivotArea outline="0" collapsedLevelsAreSubtotals="1" fieldPosition="0">
        <references count="1">
          <reference field="4294967294" count="1" selected="0">
            <x v="6"/>
          </reference>
        </references>
      </pivotArea>
    </format>
    <format dxfId="30">
      <pivotArea outline="0" collapsedLevelsAreSubtotals="1" fieldPosition="0">
        <references count="1">
          <reference field="4294967294" count="1" selected="0">
            <x v="6"/>
          </reference>
        </references>
      </pivotArea>
    </format>
    <format dxfId="21">
      <pivotArea outline="0" collapsedLevelsAreSubtotals="1" fieldPosition="0">
        <references count="1">
          <reference field="4294967294" count="1" selected="0">
            <x v="7"/>
          </reference>
        </references>
      </pivotArea>
    </format>
    <format dxfId="11">
      <pivotArea outline="0" collapsedLevelsAreSubtotals="1" fieldPosition="0">
        <references count="1">
          <reference field="4294967294" count="1" selected="0">
            <x v="7"/>
          </reference>
        </references>
      </pivotArea>
    </format>
    <format dxfId="0">
      <pivotArea outline="0" collapsedLevelsAreSubtotals="1" fieldPosition="0">
        <references count="1">
          <reference field="4294967294" count="1" selected="0">
            <x v="7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PivotTable5" cacheId="293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 chartFormat="1">
  <location ref="J2:L15" firstHeaderRow="0" firstDataRow="1" firstDataCol="1"/>
  <pivotFields count="12">
    <pivotField axis="axisRow" numFmtId="14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showAll="0"/>
    <pivotField showAll="0"/>
    <pivotField showAll="0"/>
    <pivotField showAll="0"/>
    <pivotField numFmtId="9" showAll="0"/>
    <pivotField dataField="1" numFmtId="9" showAll="0"/>
    <pivotField dataField="1" showAll="0"/>
    <pivotField dragToRow="0" dragToCol="0" dragToPage="0" showAll="0" defaultSubtotal="0"/>
    <pivotField dragToRow="0" dragToCol="0" dragToPage="0" showAll="0" defaultSubtotal="0"/>
    <pivotField dragToRow="0" dragToCol="0" dragToPage="0" showAll="0" defaultSubtotal="0"/>
    <pivotField dragToRow="0" dragToCol="0" dragToPage="0" showAll="0" defaultSubtotal="0"/>
  </pivotFields>
  <rowFields count="1">
    <field x="0"/>
  </rowFields>
  <rowItems count="13"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t="grand">
      <x/>
    </i>
  </rowItems>
  <colFields count="1">
    <field x="-2"/>
  </colFields>
  <colItems count="2">
    <i>
      <x/>
    </i>
    <i i="1">
      <x v="1"/>
    </i>
  </colItems>
  <dataFields count="2">
    <dataField name="Average of ActMargin%" fld="6" subtotal="average" baseField="0" baseItem="0" numFmtId="10"/>
    <dataField name="Sum of Cumulative Percentages" fld="7" baseField="0" baseItem="0" numFmtId="10">
      <extLst>
        <ext xmlns:x14="http://schemas.microsoft.com/office/spreadsheetml/2009/9/main" uri="{E15A36E0-9728-4e99-A89B-3F7291B0FE68}">
          <x14:dataField pivotShowAs="percentOfRunningTotal"/>
        </ext>
      </extLst>
    </dataField>
  </dataFields>
  <formats count="5">
    <format dxfId="42">
      <pivotArea outline="0" collapsedLevelsAreSubtotals="1" fieldPosition="0"/>
    </format>
    <format dxfId="41">
      <pivotArea outline="0" fieldPosition="0">
        <references count="1">
          <reference field="4294967294" count="1">
            <x v="1"/>
          </reference>
        </references>
      </pivotArea>
    </format>
    <format dxfId="40">
      <pivotArea outline="0" collapsedLevelsAreSubtotals="1" fieldPosition="0">
        <references count="1">
          <reference field="4294967294" count="1" selected="0">
            <x v="0"/>
          </reference>
        </references>
      </pivotArea>
    </format>
    <format dxfId="39">
      <pivotArea outline="0" collapsedLevelsAreSubtotals="1" fieldPosition="0">
        <references count="1">
          <reference field="4294967294" count="1" selected="0">
            <x v="0"/>
          </reference>
        </references>
      </pivotArea>
    </format>
    <format dxfId="38">
      <pivotArea outline="0" collapsedLevelsAreSubtotals="1" fieldPosition="0">
        <references count="1">
          <reference field="4294967294" count="1" selected="0">
            <x v="0"/>
          </reference>
        </references>
      </pivotArea>
    </format>
  </formats>
  <chartFormats count="2">
    <chartFormat chart="0" format="3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4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V37"/>
  <sheetViews>
    <sheetView tabSelected="1" topLeftCell="L8" zoomScale="80" zoomScaleNormal="80" workbookViewId="0">
      <selection activeCell="R23" sqref="R23"/>
    </sheetView>
  </sheetViews>
  <sheetFormatPr defaultRowHeight="15" x14ac:dyDescent="0.25"/>
  <cols>
    <col min="1" max="1" width="11.5703125" bestFit="1" customWidth="1"/>
    <col min="2" max="2" width="10.42578125" customWidth="1"/>
    <col min="3" max="3" width="16.5703125" customWidth="1"/>
    <col min="4" max="4" width="13.28515625" customWidth="1"/>
    <col min="5" max="5" width="15" customWidth="1"/>
    <col min="6" max="6" width="15.28515625" bestFit="1" customWidth="1"/>
    <col min="7" max="7" width="17.28515625" customWidth="1"/>
    <col min="8" max="8" width="25.140625" bestFit="1" customWidth="1"/>
    <col min="10" max="10" width="14.140625" customWidth="1"/>
    <col min="11" max="11" width="22.42578125" customWidth="1"/>
    <col min="12" max="12" width="30" customWidth="1"/>
    <col min="13" max="13" width="18.42578125" bestFit="1" customWidth="1"/>
    <col min="14" max="14" width="20.140625" bestFit="1" customWidth="1"/>
    <col min="15" max="15" width="18.42578125" bestFit="1" customWidth="1"/>
    <col min="16" max="16" width="17.7109375" bestFit="1" customWidth="1"/>
    <col min="17" max="18" width="14.85546875" customWidth="1"/>
    <col min="19" max="19" width="17.7109375" customWidth="1"/>
    <col min="21" max="21" width="20.140625" customWidth="1"/>
    <col min="22" max="22" width="21.42578125" customWidth="1"/>
  </cols>
  <sheetData>
    <row r="1" spans="1:12" x14ac:dyDescent="0.25">
      <c r="A1" s="10" t="s">
        <v>4</v>
      </c>
      <c r="B1" s="10" t="s">
        <v>0</v>
      </c>
      <c r="C1" s="10" t="s">
        <v>1</v>
      </c>
      <c r="D1" s="10" t="s">
        <v>2</v>
      </c>
      <c r="E1" s="10" t="s">
        <v>3</v>
      </c>
      <c r="F1" s="10" t="s">
        <v>5</v>
      </c>
      <c r="G1" s="10" t="s">
        <v>6</v>
      </c>
      <c r="H1" s="10" t="s">
        <v>21</v>
      </c>
    </row>
    <row r="2" spans="1:12" x14ac:dyDescent="0.25">
      <c r="A2" s="7">
        <v>43101</v>
      </c>
      <c r="B2" s="8">
        <v>13268</v>
      </c>
      <c r="C2" s="8">
        <v>9002</v>
      </c>
      <c r="D2" s="8">
        <v>12490</v>
      </c>
      <c r="E2" s="8">
        <v>10925</v>
      </c>
      <c r="F2" s="9">
        <f>Sheet1!$C2/Sheet1!$B2</f>
        <v>0.67847452517334939</v>
      </c>
      <c r="G2" s="9">
        <f>Sheet1!$E2/Sheet1!$D2</f>
        <v>0.87469975980784631</v>
      </c>
      <c r="H2" s="11">
        <f>Sheet1!$G2/SUM(Sheet1!$G$2:$G$13)</f>
        <v>9.9207879449548453E-2</v>
      </c>
      <c r="J2" s="3" t="s">
        <v>20</v>
      </c>
      <c r="K2" t="s">
        <v>22</v>
      </c>
      <c r="L2" t="s">
        <v>23</v>
      </c>
    </row>
    <row r="3" spans="1:12" x14ac:dyDescent="0.25">
      <c r="A3" s="7">
        <v>43132</v>
      </c>
      <c r="B3" s="8">
        <v>10610</v>
      </c>
      <c r="C3" s="8">
        <v>9069</v>
      </c>
      <c r="D3" s="8">
        <v>15122</v>
      </c>
      <c r="E3" s="8">
        <v>10313</v>
      </c>
      <c r="F3" s="9">
        <f>Sheet1!$C3/Sheet1!$B3</f>
        <v>0.85475966069745524</v>
      </c>
      <c r="G3" s="9">
        <f>Sheet1!$E3/Sheet1!$D3</f>
        <v>0.68198650972093633</v>
      </c>
      <c r="H3" s="11">
        <f>Sheet1!$G3/SUM(Sheet1!$G$2:$G$13)</f>
        <v>7.7350467613568494E-2</v>
      </c>
      <c r="J3" s="4" t="s">
        <v>8</v>
      </c>
      <c r="K3" s="13">
        <v>0.87469975980784631</v>
      </c>
      <c r="L3" s="5">
        <v>9.9207879449548467E-2</v>
      </c>
    </row>
    <row r="4" spans="1:12" x14ac:dyDescent="0.25">
      <c r="A4" s="7">
        <v>43160</v>
      </c>
      <c r="B4" s="8">
        <v>12711</v>
      </c>
      <c r="C4" s="8">
        <v>9686</v>
      </c>
      <c r="D4" s="8">
        <v>16832</v>
      </c>
      <c r="E4" s="8">
        <v>11432</v>
      </c>
      <c r="F4" s="9">
        <f>Sheet1!$C4/Sheet1!$B4</f>
        <v>0.76201715049956731</v>
      </c>
      <c r="G4" s="9">
        <f>Sheet1!$E4/Sheet1!$D4</f>
        <v>0.67918250950570347</v>
      </c>
      <c r="H4" s="11">
        <f>Sheet1!$G4/SUM(Sheet1!$G$2:$G$13)</f>
        <v>7.7032439727759486E-2</v>
      </c>
      <c r="J4" s="4" t="s">
        <v>9</v>
      </c>
      <c r="K4" s="13">
        <v>0.68198650972093633</v>
      </c>
      <c r="L4" s="5">
        <v>0.17655834706311699</v>
      </c>
    </row>
    <row r="5" spans="1:12" x14ac:dyDescent="0.25">
      <c r="A5" s="7">
        <v>43191</v>
      </c>
      <c r="B5" s="8">
        <v>14971</v>
      </c>
      <c r="C5" s="8">
        <v>9576</v>
      </c>
      <c r="D5" s="8">
        <v>15694</v>
      </c>
      <c r="E5" s="8">
        <v>9903</v>
      </c>
      <c r="F5" s="9">
        <f>Sheet1!$C5/Sheet1!$B5</f>
        <v>0.63963663081958455</v>
      </c>
      <c r="G5" s="9">
        <f>Sheet1!$E5/Sheet1!$D5</f>
        <v>0.63100547980119792</v>
      </c>
      <c r="H5" s="11">
        <f>Sheet1!$G5/SUM(Sheet1!$G$2:$G$13)</f>
        <v>7.1568232265061815E-2</v>
      </c>
      <c r="J5" s="4" t="s">
        <v>10</v>
      </c>
      <c r="K5" s="13">
        <v>0.67918250950570347</v>
      </c>
      <c r="L5" s="5">
        <v>0.25359078679087649</v>
      </c>
    </row>
    <row r="6" spans="1:12" x14ac:dyDescent="0.25">
      <c r="A6" s="7">
        <v>43221</v>
      </c>
      <c r="B6" s="8">
        <v>13942</v>
      </c>
      <c r="C6" s="8">
        <v>9386</v>
      </c>
      <c r="D6" s="8">
        <v>13821</v>
      </c>
      <c r="E6" s="8">
        <v>9504</v>
      </c>
      <c r="F6" s="9">
        <f>Sheet1!$C6/Sheet1!$B6</f>
        <v>0.67321761583703921</v>
      </c>
      <c r="G6" s="9">
        <f>Sheet1!$E6/Sheet1!$D6</f>
        <v>0.68764922943347084</v>
      </c>
      <c r="H6" s="11">
        <f>Sheet1!$G6/SUM(Sheet1!$G$2:$G$13)</f>
        <v>7.7992729610669206E-2</v>
      </c>
      <c r="J6" s="4" t="s">
        <v>11</v>
      </c>
      <c r="K6" s="13">
        <v>0.63100547980119792</v>
      </c>
      <c r="L6" s="5">
        <v>0.3251590190559383</v>
      </c>
    </row>
    <row r="7" spans="1:12" x14ac:dyDescent="0.25">
      <c r="A7" s="7">
        <v>43252</v>
      </c>
      <c r="B7" s="8">
        <v>12140</v>
      </c>
      <c r="C7" s="8">
        <v>9782</v>
      </c>
      <c r="D7" s="8">
        <v>13474</v>
      </c>
      <c r="E7" s="8">
        <v>11801</v>
      </c>
      <c r="F7" s="9">
        <f>Sheet1!$C7/Sheet1!$B7</f>
        <v>0.80576606260296535</v>
      </c>
      <c r="G7" s="9">
        <f>Sheet1!$E7/Sheet1!$D7</f>
        <v>0.87583494136856166</v>
      </c>
      <c r="H7" s="11">
        <f>Sheet1!$G7/SUM(Sheet1!$G$2:$G$13)</f>
        <v>9.933663100591511E-2</v>
      </c>
      <c r="J7" s="4" t="s">
        <v>12</v>
      </c>
      <c r="K7" s="13">
        <v>0.68764922943347084</v>
      </c>
      <c r="L7" s="5">
        <v>0.40315174866660752</v>
      </c>
    </row>
    <row r="8" spans="1:12" x14ac:dyDescent="0.25">
      <c r="A8" s="7">
        <v>43282</v>
      </c>
      <c r="B8" s="8">
        <v>13035</v>
      </c>
      <c r="C8" s="8">
        <v>9798</v>
      </c>
      <c r="D8" s="8">
        <v>14429</v>
      </c>
      <c r="E8" s="8">
        <v>11650</v>
      </c>
      <c r="F8" s="9">
        <f>Sheet1!$C8/Sheet1!$B8</f>
        <v>0.75166858457997698</v>
      </c>
      <c r="G8" s="9">
        <f>Sheet1!$E8/Sheet1!$D8</f>
        <v>0.80740176034375222</v>
      </c>
      <c r="H8" s="11">
        <f>Sheet1!$G8/SUM(Sheet1!$G$2:$G$13)</f>
        <v>9.1574983998089415E-2</v>
      </c>
      <c r="J8" s="4" t="s">
        <v>13</v>
      </c>
      <c r="K8" s="13">
        <v>0.87583494136856166</v>
      </c>
      <c r="L8" s="5">
        <v>0.50248837967252269</v>
      </c>
    </row>
    <row r="9" spans="1:12" x14ac:dyDescent="0.25">
      <c r="A9" s="7">
        <v>43313</v>
      </c>
      <c r="B9" s="8">
        <v>11186</v>
      </c>
      <c r="C9" s="8">
        <v>9986</v>
      </c>
      <c r="D9" s="8">
        <v>15131</v>
      </c>
      <c r="E9" s="8">
        <v>10192</v>
      </c>
      <c r="F9" s="9">
        <f>Sheet1!$C9/Sheet1!$B9</f>
        <v>0.89272304666547475</v>
      </c>
      <c r="G9" s="9">
        <f>Sheet1!$E9/Sheet1!$D9</f>
        <v>0.67358403278038459</v>
      </c>
      <c r="H9" s="11">
        <f>Sheet1!$G9/SUM(Sheet1!$G$2:$G$13)</f>
        <v>7.6397464128602419E-2</v>
      </c>
      <c r="J9" s="4" t="s">
        <v>14</v>
      </c>
      <c r="K9" s="13">
        <v>0.80740176034375222</v>
      </c>
      <c r="L9" s="5">
        <v>0.59406336367061208</v>
      </c>
    </row>
    <row r="10" spans="1:12" x14ac:dyDescent="0.25">
      <c r="A10" s="7">
        <v>43344</v>
      </c>
      <c r="B10" s="8">
        <v>11106</v>
      </c>
      <c r="C10" s="8">
        <v>9557</v>
      </c>
      <c r="D10" s="8">
        <v>16377</v>
      </c>
      <c r="E10" s="8">
        <v>9920</v>
      </c>
      <c r="F10" s="9">
        <f>Sheet1!$C10/Sheet1!$B10</f>
        <v>0.86052584188726811</v>
      </c>
      <c r="G10" s="9">
        <f>Sheet1!$E10/Sheet1!$D10</f>
        <v>0.60572754472736157</v>
      </c>
      <c r="H10" s="11">
        <f>Sheet1!$G10/SUM(Sheet1!$G$2:$G$13)</f>
        <v>6.8701225263608445E-2</v>
      </c>
      <c r="J10" s="4" t="s">
        <v>15</v>
      </c>
      <c r="K10" s="13">
        <v>0.67358403278038459</v>
      </c>
      <c r="L10" s="5">
        <v>0.67046082779921445</v>
      </c>
    </row>
    <row r="11" spans="1:12" x14ac:dyDescent="0.25">
      <c r="A11" s="7">
        <v>43374</v>
      </c>
      <c r="B11" s="8">
        <v>11629</v>
      </c>
      <c r="C11" s="8">
        <v>9748</v>
      </c>
      <c r="D11" s="8">
        <v>16683</v>
      </c>
      <c r="E11" s="8">
        <v>11155</v>
      </c>
      <c r="F11" s="9">
        <f>Sheet1!$C11/Sheet1!$B11</f>
        <v>0.83824920457476992</v>
      </c>
      <c r="G11" s="9">
        <f>Sheet1!$E11/Sheet1!$D11</f>
        <v>0.66864472816639697</v>
      </c>
      <c r="H11" s="11">
        <f>Sheet1!$G11/SUM(Sheet1!$G$2:$G$13)</f>
        <v>7.5837251402790379E-2</v>
      </c>
      <c r="J11" s="4" t="s">
        <v>16</v>
      </c>
      <c r="K11" s="13">
        <v>0.60572754472736157</v>
      </c>
      <c r="L11" s="5">
        <v>0.7391620530628229</v>
      </c>
    </row>
    <row r="12" spans="1:12" x14ac:dyDescent="0.25">
      <c r="A12" s="7">
        <v>43405</v>
      </c>
      <c r="B12" s="8">
        <v>13342</v>
      </c>
      <c r="C12" s="8">
        <v>8156</v>
      </c>
      <c r="D12" s="8">
        <v>14960</v>
      </c>
      <c r="E12" s="8">
        <v>10573</v>
      </c>
      <c r="F12" s="9">
        <f>Sheet1!$C12/Sheet1!$B12</f>
        <v>0.61130265327537103</v>
      </c>
      <c r="G12" s="9">
        <f>Sheet1!$E12/Sheet1!$D12</f>
        <v>0.70675133689839575</v>
      </c>
      <c r="H12" s="11">
        <f>Sheet1!$G12/SUM(Sheet1!$G$2:$G$13)</f>
        <v>8.0159278250203414E-2</v>
      </c>
      <c r="J12" s="4" t="s">
        <v>17</v>
      </c>
      <c r="K12" s="13">
        <v>0.66864472816639697</v>
      </c>
      <c r="L12" s="5">
        <v>0.81499930446561331</v>
      </c>
    </row>
    <row r="13" spans="1:12" x14ac:dyDescent="0.25">
      <c r="A13" s="7">
        <v>43435</v>
      </c>
      <c r="B13" s="8">
        <v>11959</v>
      </c>
      <c r="C13" s="8">
        <v>8133</v>
      </c>
      <c r="D13" s="8">
        <v>12971</v>
      </c>
      <c r="E13" s="8">
        <v>11990</v>
      </c>
      <c r="F13" s="9">
        <f>Sheet1!$C13/Sheet1!$B13</f>
        <v>0.68007358474788859</v>
      </c>
      <c r="G13" s="9">
        <f>Sheet1!$E13/Sheet1!$D13</f>
        <v>0.92436974789915971</v>
      </c>
      <c r="H13" s="11">
        <f>Sheet1!$G13/SUM(Sheet1!$G$2:$G$13)</f>
        <v>0.10484141728418331</v>
      </c>
      <c r="J13" s="4" t="s">
        <v>18</v>
      </c>
      <c r="K13" s="13">
        <v>0.70675133689839575</v>
      </c>
      <c r="L13" s="5">
        <v>0.89515858271581672</v>
      </c>
    </row>
    <row r="14" spans="1:12" x14ac:dyDescent="0.25">
      <c r="A14" s="1"/>
      <c r="F14" s="2"/>
      <c r="G14" s="2"/>
      <c r="H14" s="6"/>
      <c r="J14" s="4" t="s">
        <v>19</v>
      </c>
      <c r="K14" s="13">
        <v>0.92436974789915971</v>
      </c>
      <c r="L14" s="5">
        <v>1</v>
      </c>
    </row>
    <row r="15" spans="1:12" x14ac:dyDescent="0.25">
      <c r="A15" s="1"/>
      <c r="F15" s="2"/>
      <c r="G15" s="2"/>
      <c r="H15" s="6"/>
      <c r="J15" s="4" t="s">
        <v>7</v>
      </c>
      <c r="K15" s="13">
        <v>0.73473646503776402</v>
      </c>
      <c r="L15" s="5"/>
    </row>
    <row r="16" spans="1:12" x14ac:dyDescent="0.25">
      <c r="A16" s="1"/>
      <c r="F16" s="2"/>
      <c r="G16" s="2"/>
      <c r="H16" s="6"/>
    </row>
    <row r="17" spans="1:22" x14ac:dyDescent="0.25">
      <c r="A17" s="1"/>
      <c r="F17" s="2"/>
      <c r="G17" s="2"/>
      <c r="H17" s="6"/>
    </row>
    <row r="18" spans="1:22" x14ac:dyDescent="0.25">
      <c r="A18" s="1"/>
      <c r="F18" s="2"/>
      <c r="G18" s="2"/>
      <c r="H18" s="6"/>
    </row>
    <row r="19" spans="1:22" x14ac:dyDescent="0.25">
      <c r="A19" s="1"/>
      <c r="F19" s="2"/>
      <c r="G19" s="2"/>
      <c r="H19" s="6"/>
      <c r="J19" s="14" t="s">
        <v>31</v>
      </c>
      <c r="U19" s="17" t="s">
        <v>32</v>
      </c>
      <c r="V19" s="17"/>
    </row>
    <row r="20" spans="1:22" x14ac:dyDescent="0.25">
      <c r="A20" s="1"/>
      <c r="F20" s="2"/>
      <c r="G20" s="2"/>
      <c r="H20" s="6"/>
      <c r="J20" s="3" t="s">
        <v>20</v>
      </c>
      <c r="K20" t="s">
        <v>24</v>
      </c>
      <c r="L20" t="s">
        <v>25</v>
      </c>
      <c r="M20" t="s">
        <v>26</v>
      </c>
      <c r="N20" t="s">
        <v>27</v>
      </c>
      <c r="O20" t="s">
        <v>28</v>
      </c>
      <c r="P20" t="s">
        <v>29</v>
      </c>
      <c r="Q20" t="s">
        <v>33</v>
      </c>
      <c r="R20" t="s">
        <v>34</v>
      </c>
      <c r="U20" s="16" t="s">
        <v>0</v>
      </c>
      <c r="V20" s="16" t="s">
        <v>30</v>
      </c>
    </row>
    <row r="21" spans="1:22" x14ac:dyDescent="0.25">
      <c r="A21" s="1"/>
      <c r="F21" s="2"/>
      <c r="G21" s="2"/>
      <c r="H21" s="6"/>
      <c r="J21" s="4" t="s">
        <v>8</v>
      </c>
      <c r="K21" s="12">
        <v>13268</v>
      </c>
      <c r="L21" s="12">
        <v>9002</v>
      </c>
      <c r="M21" s="12">
        <v>12490</v>
      </c>
      <c r="N21" s="12">
        <v>10925</v>
      </c>
      <c r="O21" s="13">
        <v>0.67847452517334939</v>
      </c>
      <c r="P21" s="13">
        <v>0.87469975980784631</v>
      </c>
      <c r="Q21" s="18">
        <v>0.67847452517334939</v>
      </c>
      <c r="R21" s="18">
        <v>0.87469975980784631</v>
      </c>
      <c r="S21" s="13"/>
      <c r="U21" s="13">
        <f>L21/K21</f>
        <v>0.67847452517334939</v>
      </c>
      <c r="V21" s="15">
        <f>N21/M21</f>
        <v>0.87469975980784631</v>
      </c>
    </row>
    <row r="22" spans="1:22" x14ac:dyDescent="0.25">
      <c r="A22" s="1"/>
      <c r="F22" s="2"/>
      <c r="G22" s="2"/>
      <c r="H22" s="6"/>
      <c r="J22" s="4" t="s">
        <v>9</v>
      </c>
      <c r="K22" s="12">
        <v>23878</v>
      </c>
      <c r="L22" s="12">
        <v>18071</v>
      </c>
      <c r="M22" s="12">
        <v>27612</v>
      </c>
      <c r="N22" s="12">
        <v>21238</v>
      </c>
      <c r="O22" s="13">
        <v>0.85475966069745524</v>
      </c>
      <c r="P22" s="13">
        <v>0.68198650972093633</v>
      </c>
      <c r="Q22" s="18">
        <v>0.85475966069745524</v>
      </c>
      <c r="R22" s="18">
        <v>0.68198650972093633</v>
      </c>
      <c r="S22" s="13"/>
      <c r="U22" s="13">
        <f t="shared" ref="U22:U32" si="0">L22/K22</f>
        <v>0.75680542759025049</v>
      </c>
      <c r="V22" s="15">
        <f t="shared" ref="V22:V32" si="1">N22/M22</f>
        <v>0.76915833695494717</v>
      </c>
    </row>
    <row r="23" spans="1:22" x14ac:dyDescent="0.25">
      <c r="A23" s="1"/>
      <c r="F23" s="2"/>
      <c r="G23" s="2"/>
      <c r="H23" s="6"/>
      <c r="J23" s="4" t="s">
        <v>10</v>
      </c>
      <c r="K23" s="12">
        <v>36589</v>
      </c>
      <c r="L23" s="12">
        <v>27757</v>
      </c>
      <c r="M23" s="12">
        <v>44444</v>
      </c>
      <c r="N23" s="12">
        <v>32670</v>
      </c>
      <c r="O23" s="13">
        <v>0.76201715049956731</v>
      </c>
      <c r="P23" s="13">
        <v>0.67918250950570347</v>
      </c>
      <c r="Q23" s="18">
        <v>0.76201715049956731</v>
      </c>
      <c r="R23" s="18">
        <v>0.67918250950570347</v>
      </c>
      <c r="S23" s="13"/>
      <c r="U23" s="13">
        <f t="shared" si="0"/>
        <v>0.75861597747957032</v>
      </c>
      <c r="V23" s="15">
        <f t="shared" si="1"/>
        <v>0.73508235082350826</v>
      </c>
    </row>
    <row r="24" spans="1:22" x14ac:dyDescent="0.25">
      <c r="A24" s="1"/>
      <c r="F24" s="2"/>
      <c r="G24" s="2"/>
      <c r="H24" s="6"/>
      <c r="J24" s="4" t="s">
        <v>11</v>
      </c>
      <c r="K24" s="12">
        <v>51560</v>
      </c>
      <c r="L24" s="12">
        <v>37333</v>
      </c>
      <c r="M24" s="12">
        <v>60138</v>
      </c>
      <c r="N24" s="12">
        <v>42573</v>
      </c>
      <c r="O24" s="13">
        <v>0.63963663081958455</v>
      </c>
      <c r="P24" s="13">
        <v>0.63100547980119792</v>
      </c>
      <c r="Q24" s="18">
        <v>0.63963663081958455</v>
      </c>
      <c r="R24" s="18">
        <v>0.63100547980119792</v>
      </c>
      <c r="S24" s="13"/>
      <c r="U24" s="13">
        <f t="shared" si="0"/>
        <v>0.72406904577191622</v>
      </c>
      <c r="V24" s="15">
        <f t="shared" si="1"/>
        <v>0.70792177990621574</v>
      </c>
    </row>
    <row r="25" spans="1:22" x14ac:dyDescent="0.25">
      <c r="A25" s="1"/>
      <c r="F25" s="2"/>
      <c r="G25" s="2"/>
      <c r="H25" s="6"/>
      <c r="J25" s="4" t="s">
        <v>12</v>
      </c>
      <c r="K25" s="12">
        <v>65502</v>
      </c>
      <c r="L25" s="12">
        <v>46719</v>
      </c>
      <c r="M25" s="12">
        <v>73959</v>
      </c>
      <c r="N25" s="12">
        <v>52077</v>
      </c>
      <c r="O25" s="13">
        <v>0.67321761583703921</v>
      </c>
      <c r="P25" s="13">
        <v>0.68764922943347084</v>
      </c>
      <c r="Q25" s="18">
        <v>0.67321761583703921</v>
      </c>
      <c r="R25" s="18">
        <v>0.68764922943347084</v>
      </c>
      <c r="S25" s="13"/>
      <c r="U25" s="13">
        <f t="shared" si="0"/>
        <v>0.71324539708711188</v>
      </c>
      <c r="V25" s="15">
        <f t="shared" si="1"/>
        <v>0.70413337119214703</v>
      </c>
    </row>
    <row r="26" spans="1:22" x14ac:dyDescent="0.25">
      <c r="A26" s="1"/>
      <c r="F26" s="2"/>
      <c r="G26" s="2"/>
      <c r="H26" s="6"/>
      <c r="J26" s="4" t="s">
        <v>13</v>
      </c>
      <c r="K26" s="12">
        <v>77642</v>
      </c>
      <c r="L26" s="12">
        <v>56501</v>
      </c>
      <c r="M26" s="12">
        <v>87433</v>
      </c>
      <c r="N26" s="12">
        <v>63878</v>
      </c>
      <c r="O26" s="13">
        <v>0.80576606260296535</v>
      </c>
      <c r="P26" s="13">
        <v>0.87583494136856166</v>
      </c>
      <c r="Q26" s="18">
        <v>0.80576606260296535</v>
      </c>
      <c r="R26" s="18">
        <v>0.87583494136856166</v>
      </c>
      <c r="S26" s="13"/>
      <c r="U26" s="13">
        <f t="shared" si="0"/>
        <v>0.72771180546611369</v>
      </c>
      <c r="V26" s="15">
        <f t="shared" si="1"/>
        <v>0.73059371175643062</v>
      </c>
    </row>
    <row r="27" spans="1:22" x14ac:dyDescent="0.25">
      <c r="A27" s="1"/>
      <c r="F27" s="2"/>
      <c r="G27" s="2"/>
      <c r="H27" s="6"/>
      <c r="J27" s="4" t="s">
        <v>14</v>
      </c>
      <c r="K27" s="12">
        <v>90677</v>
      </c>
      <c r="L27" s="12">
        <v>66299</v>
      </c>
      <c r="M27" s="12">
        <v>101862</v>
      </c>
      <c r="N27" s="12">
        <v>75528</v>
      </c>
      <c r="O27" s="13">
        <v>0.75166858457997698</v>
      </c>
      <c r="P27" s="13">
        <v>0.80740176034375222</v>
      </c>
      <c r="Q27" s="18">
        <v>0.75166858457997698</v>
      </c>
      <c r="R27" s="18">
        <v>0.80740176034375222</v>
      </c>
      <c r="S27" s="13"/>
      <c r="U27" s="13">
        <f t="shared" si="0"/>
        <v>0.73115564034981306</v>
      </c>
      <c r="V27" s="15">
        <f t="shared" si="1"/>
        <v>0.74147375861459619</v>
      </c>
    </row>
    <row r="28" spans="1:22" x14ac:dyDescent="0.25">
      <c r="A28" s="1"/>
      <c r="F28" s="2"/>
      <c r="G28" s="2"/>
      <c r="H28" s="6"/>
      <c r="J28" s="4" t="s">
        <v>15</v>
      </c>
      <c r="K28" s="12">
        <v>101863</v>
      </c>
      <c r="L28" s="12">
        <v>76285</v>
      </c>
      <c r="M28" s="12">
        <v>116993</v>
      </c>
      <c r="N28" s="12">
        <v>85720</v>
      </c>
      <c r="O28" s="13">
        <v>0.89272304666547475</v>
      </c>
      <c r="P28" s="13">
        <v>0.67358403278038459</v>
      </c>
      <c r="Q28" s="18">
        <v>0.89272304666547475</v>
      </c>
      <c r="R28" s="18">
        <v>0.67358403278038459</v>
      </c>
      <c r="S28" s="13"/>
      <c r="U28" s="13">
        <f t="shared" si="0"/>
        <v>0.74889802970656671</v>
      </c>
      <c r="V28" s="15">
        <f t="shared" si="1"/>
        <v>0.73269340900737656</v>
      </c>
    </row>
    <row r="29" spans="1:22" x14ac:dyDescent="0.25">
      <c r="A29" s="1"/>
      <c r="F29" s="2"/>
      <c r="G29" s="2"/>
      <c r="H29" s="6"/>
      <c r="J29" s="4" t="s">
        <v>16</v>
      </c>
      <c r="K29" s="12">
        <v>112969</v>
      </c>
      <c r="L29" s="12">
        <v>85842</v>
      </c>
      <c r="M29" s="12">
        <v>133370</v>
      </c>
      <c r="N29" s="12">
        <v>95640</v>
      </c>
      <c r="O29" s="13">
        <v>0.86052584188726811</v>
      </c>
      <c r="P29" s="13">
        <v>0.60572754472736157</v>
      </c>
      <c r="Q29" s="18">
        <v>0.86052584188726811</v>
      </c>
      <c r="R29" s="18">
        <v>0.60572754472736157</v>
      </c>
      <c r="S29" s="13"/>
      <c r="U29" s="13">
        <f t="shared" si="0"/>
        <v>0.7598721773229824</v>
      </c>
      <c r="V29" s="15">
        <f t="shared" si="1"/>
        <v>0.71710279673089905</v>
      </c>
    </row>
    <row r="30" spans="1:22" x14ac:dyDescent="0.25">
      <c r="A30" s="1"/>
      <c r="F30" s="2"/>
      <c r="G30" s="2"/>
      <c r="H30" s="6"/>
      <c r="J30" s="4" t="s">
        <v>17</v>
      </c>
      <c r="K30" s="12">
        <v>124598</v>
      </c>
      <c r="L30" s="12">
        <v>95590</v>
      </c>
      <c r="M30" s="12">
        <v>150053</v>
      </c>
      <c r="N30" s="12">
        <v>106795</v>
      </c>
      <c r="O30" s="13">
        <v>0.83824920457476992</v>
      </c>
      <c r="P30" s="13">
        <v>0.66864472816639697</v>
      </c>
      <c r="Q30" s="18">
        <v>0.83824920457476992</v>
      </c>
      <c r="R30" s="18">
        <v>0.66864472816639697</v>
      </c>
      <c r="S30" s="13"/>
      <c r="U30" s="13">
        <f t="shared" si="0"/>
        <v>0.76718727427406541</v>
      </c>
      <c r="V30" s="15">
        <f t="shared" si="1"/>
        <v>0.7117151939647991</v>
      </c>
    </row>
    <row r="31" spans="1:22" x14ac:dyDescent="0.25">
      <c r="A31" s="1"/>
      <c r="F31" s="2"/>
      <c r="G31" s="2"/>
      <c r="H31" s="6"/>
      <c r="J31" s="4" t="s">
        <v>18</v>
      </c>
      <c r="K31" s="12">
        <v>137940</v>
      </c>
      <c r="L31" s="12">
        <v>103746</v>
      </c>
      <c r="M31" s="12">
        <v>165013</v>
      </c>
      <c r="N31" s="12">
        <v>117368</v>
      </c>
      <c r="O31" s="13">
        <v>0.61130265327537103</v>
      </c>
      <c r="P31" s="13">
        <v>0.70675133689839575</v>
      </c>
      <c r="Q31" s="18">
        <v>0.61130265327537103</v>
      </c>
      <c r="R31" s="18">
        <v>0.70675133689839575</v>
      </c>
      <c r="S31" s="13"/>
      <c r="U31" s="13">
        <f t="shared" si="0"/>
        <v>0.75210961287516309</v>
      </c>
      <c r="V31" s="15">
        <f t="shared" si="1"/>
        <v>0.71126517304697201</v>
      </c>
    </row>
    <row r="32" spans="1:22" x14ac:dyDescent="0.25">
      <c r="A32" s="1"/>
      <c r="F32" s="2"/>
      <c r="G32" s="2"/>
      <c r="H32" s="6"/>
      <c r="J32" s="4" t="s">
        <v>19</v>
      </c>
      <c r="K32" s="12">
        <v>149899</v>
      </c>
      <c r="L32" s="12">
        <v>111879</v>
      </c>
      <c r="M32" s="12">
        <v>177984</v>
      </c>
      <c r="N32" s="12">
        <v>129358</v>
      </c>
      <c r="O32" s="13">
        <v>0.68007358474788859</v>
      </c>
      <c r="P32" s="13">
        <v>0.92436974789915971</v>
      </c>
      <c r="Q32" s="18">
        <v>0.68007358474788859</v>
      </c>
      <c r="R32" s="18">
        <v>0.92436974789915971</v>
      </c>
      <c r="S32" s="13"/>
      <c r="U32" s="13">
        <f t="shared" si="0"/>
        <v>0.74636255078419467</v>
      </c>
      <c r="V32" s="15">
        <f t="shared" si="1"/>
        <v>0.72679566702624954</v>
      </c>
    </row>
    <row r="33" spans="1:19" x14ac:dyDescent="0.25">
      <c r="A33" s="1"/>
      <c r="F33" s="2"/>
      <c r="G33" s="2"/>
      <c r="H33" s="6"/>
      <c r="J33" s="4" t="s">
        <v>7</v>
      </c>
      <c r="K33" s="12"/>
      <c r="L33" s="12"/>
      <c r="M33" s="12"/>
      <c r="N33" s="12"/>
      <c r="O33" s="13">
        <v>0.74636255078419467</v>
      </c>
      <c r="P33" s="13">
        <v>0.72679566702624954</v>
      </c>
      <c r="Q33" s="18">
        <v>0.74636255078419467</v>
      </c>
      <c r="R33" s="18">
        <v>0.72679566702624954</v>
      </c>
      <c r="S33" s="13"/>
    </row>
    <row r="34" spans="1:19" x14ac:dyDescent="0.25">
      <c r="A34" s="1"/>
      <c r="F34" s="2"/>
      <c r="G34" s="2"/>
      <c r="H34" s="6"/>
    </row>
    <row r="35" spans="1:19" x14ac:dyDescent="0.25">
      <c r="A35" s="1"/>
      <c r="F35" s="2"/>
      <c r="G35" s="2"/>
      <c r="H35" s="6"/>
    </row>
    <row r="36" spans="1:19" x14ac:dyDescent="0.25">
      <c r="A36" s="1"/>
      <c r="F36" s="2"/>
      <c r="G36" s="2"/>
      <c r="H36" s="6"/>
    </row>
    <row r="37" spans="1:19" x14ac:dyDescent="0.25">
      <c r="A37" s="1"/>
      <c r="F37" s="2"/>
      <c r="G37" s="2"/>
      <c r="H37" s="6"/>
    </row>
  </sheetData>
  <mergeCells count="1">
    <mergeCell ref="U19:V19"/>
  </mergeCells>
  <pageMargins left="0.7" right="0.7" top="0.75" bottom="0.75" header="0.3" footer="0.3"/>
  <pageSetup paperSize="9" orientation="portrait" verticalDpi="0" r:id="rId3"/>
  <drawing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e n c o d i n g = " U T F - 1 6 " ? > < G e m i n i   x m l n s = " h t t p : / / g e m i n i / p i v o t c u s t o m i z a t i o n / F o r m u l a B a r S t a t e " > < C u s t o m C o n t e n t > < ! [ C D A T A [ < S a n d b o x E d i t o r . F o r m u l a B a r S t a t e   x m l n s = " h t t p : / / s c h e m a s . d a t a c o n t r a c t . o r g / 2 0 0 4 / 0 7 / M i c r o s o f t . A n a l y s i s S e r v i c e s . C o m m o n "   x m l n s : i = " h t t p : / / w w w . w 3 . o r g / 2 0 0 1 / X M L S c h e m a - i n s t a n c e " > < H e i g h t > 2 2 < / H e i g h t > < / S a n d b o x E d i t o r . F o r m u l a B a r S t a t e > ] ] > < / C u s t o m C o n t e n t > < / G e m i n i > 
</file>

<file path=customXml/item2.xml>��< ? x m l   v e r s i o n = " 1 . 0 "   e n c o d i n g = " U T F - 1 6 " ? > < G e m i n i   x m l n s = " h t t p : / / g e m i n i / p i v o t c u s t o m i z a t i o n / T a b l e W i d g e t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T a b l e W i d g e t V i e w M o d e l S a n d b o x A d a p t e r " > < T a b l e N a m e > S h e e t 1 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 S h e e t 1 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 C o l u m n s \ D a t e K e y 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 C o l u m n s \ D a t e s 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 C o l u m n s \ Y e a r 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 C o l u m n s \ Q u a r t e r 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 C o l u m n s \ M o n t h 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 C o l u m n s \ M o n t h N a m e 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 C o l u m n s \ W e e k N u m 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 C o l u m n s \ D a y 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 C o l u m n s \ D a y O f Y e a r 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 C o l u m n s \ D a y O f W e e k 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 C o l u m n s \ D a y N a m e 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 C o l u m n s \ F i s C a l Y e a r 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 C o l u m n s \ F i s C a l Q 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 C o l u m n s \ F i s C a l M 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 T a b l e 1 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 T a b l e 1 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 C o l u m n s \ B u d g e t 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 C o l u m n s \ B u d g e t / M a r g i n 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 C o l u m n s \ A c t u a l S a l e s 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 C o l u m n s \ A c t u a l M a r g i n 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 C o l u m n s \ B u d g e t M a r g i n % 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 C o l u m n s \ A c t M a r g i n % 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Props1.xml><?xml version="1.0" encoding="utf-8"?>
<ds:datastoreItem xmlns:ds="http://schemas.openxmlformats.org/officeDocument/2006/customXml" ds:itemID="{D6CB6702-6505-4268-9EA7-C561F5833A07}">
  <ds:schemaRefs/>
</ds:datastoreItem>
</file>

<file path=customXml/itemProps2.xml><?xml version="1.0" encoding="utf-8"?>
<ds:datastoreItem xmlns:ds="http://schemas.openxmlformats.org/officeDocument/2006/customXml" ds:itemID="{570F3FE0-2257-4976-9056-4E9D2BF394FD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Jens</dc:creator>
  <cp:lastModifiedBy>Jens</cp:lastModifiedBy>
  <dcterms:created xsi:type="dcterms:W3CDTF">2018-07-04T19:52:20Z</dcterms:created>
  <dcterms:modified xsi:type="dcterms:W3CDTF">2018-07-05T14:00:04Z</dcterms:modified>
</cp:coreProperties>
</file>